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2396" windowHeight="9312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'Foglio1'!$C$4:$D$29</definedName>
  </definedNames>
  <calcPr fullCalcOnLoad="1"/>
</workbook>
</file>

<file path=xl/sharedStrings.xml><?xml version="1.0" encoding="utf-8"?>
<sst xmlns="http://schemas.openxmlformats.org/spreadsheetml/2006/main" count="22" uniqueCount="11">
  <si>
    <t>Tutte le entrate contributuive</t>
  </si>
  <si>
    <t>Tutte le altre entrate</t>
  </si>
  <si>
    <t>Interessi passivi</t>
  </si>
  <si>
    <t>Deficit totale</t>
  </si>
  <si>
    <t>Meno le spese degli enti previdenziali</t>
  </si>
  <si>
    <t>Deficit previdenziale</t>
  </si>
  <si>
    <t>Meno tutte le altre spese, esclusi gli interessi passivi</t>
  </si>
  <si>
    <t>Surplus operativo</t>
  </si>
  <si>
    <t>Totale surplus primario</t>
  </si>
  <si>
    <t>Perentuali</t>
  </si>
  <si>
    <t>Milioni di Euro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</si>
</sst>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##;\(###\)"/>
    <numFmt numFmtId="177" formatCode="#,##0.0"/>
    <numFmt numFmtId="178" formatCode="0.0%"/>
    <numFmt numFmtId="179" formatCode="###.#;\(###.#\)"/>
    <numFmt numFmtId="180" formatCode="0.0%;\(0.0%\)"/>
    <numFmt numFmtId="181" formatCode="##,##\:\(#,###\)"/>
    <numFmt numFmtId="182" formatCode="#,###;\(#,###\)"/>
    <numFmt numFmtId="183" formatCode="0#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Comic Sans MS"/>
      <family val="4"/>
    </font>
    <font>
      <b/>
      <i/>
      <sz val="12"/>
      <name val="Comic Sans MS"/>
      <family val="4"/>
    </font>
    <font>
      <b/>
      <sz val="10"/>
      <name val="Comic Sans MS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83" fontId="4" fillId="0" borderId="13" xfId="0" applyNumberFormat="1" applyFont="1" applyBorder="1" applyAlignment="1">
      <alignment horizontal="center"/>
    </xf>
    <xf numFmtId="18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183" fontId="4" fillId="0" borderId="15" xfId="0" applyNumberFormat="1" applyFont="1" applyBorder="1" applyAlignment="1">
      <alignment/>
    </xf>
    <xf numFmtId="182" fontId="4" fillId="0" borderId="11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182" fontId="4" fillId="0" borderId="14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/>
    </xf>
    <xf numFmtId="180" fontId="4" fillId="0" borderId="19" xfId="0" applyNumberFormat="1" applyFont="1" applyBorder="1" applyAlignment="1">
      <alignment/>
    </xf>
    <xf numFmtId="182" fontId="4" fillId="0" borderId="11" xfId="0" applyNumberFormat="1" applyFont="1" applyBorder="1" applyAlignment="1">
      <alignment/>
    </xf>
    <xf numFmtId="0" fontId="5" fillId="0" borderId="20" xfId="0" applyFont="1" applyBorder="1" applyAlignment="1">
      <alignment horizontal="right"/>
    </xf>
    <xf numFmtId="182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180" fontId="4" fillId="0" borderId="21" xfId="0" applyNumberFormat="1" applyFont="1" applyBorder="1" applyAlignment="1">
      <alignment/>
    </xf>
    <xf numFmtId="180" fontId="4" fillId="0" borderId="22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horizontal="center"/>
    </xf>
    <xf numFmtId="183" fontId="4" fillId="0" borderId="15" xfId="0" applyNumberFormat="1" applyFont="1" applyBorder="1" applyAlignment="1">
      <alignment horizontal="center"/>
    </xf>
    <xf numFmtId="182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45"/>
  <sheetViews>
    <sheetView tabSelected="1" zoomScale="75" zoomScaleNormal="75" zoomScalePageLayoutView="0" workbookViewId="0" topLeftCell="B1">
      <selection activeCell="D13" sqref="D13"/>
    </sheetView>
  </sheetViews>
  <sheetFormatPr defaultColWidth="9.140625" defaultRowHeight="12.75"/>
  <cols>
    <col min="1" max="2" width="9.140625" style="6" customWidth="1"/>
    <col min="3" max="3" width="68.140625" style="6" customWidth="1"/>
    <col min="4" max="4" width="13.421875" style="9" bestFit="1" customWidth="1"/>
    <col min="5" max="7" width="12.7109375" style="6" customWidth="1"/>
    <col min="8" max="8" width="4.28125" style="6" customWidth="1"/>
    <col min="9" max="12" width="10.28125" style="6" bestFit="1" customWidth="1"/>
    <col min="13" max="16384" width="9.140625" style="6" customWidth="1"/>
  </cols>
  <sheetData>
    <row r="2" ht="20.25" thickBot="1"/>
    <row r="3" spans="3:13" ht="19.5">
      <c r="C3" s="10"/>
      <c r="D3" s="36" t="s">
        <v>10</v>
      </c>
      <c r="E3" s="36"/>
      <c r="F3" s="36"/>
      <c r="G3" s="36"/>
      <c r="H3" s="11"/>
      <c r="I3" s="37" t="s">
        <v>9</v>
      </c>
      <c r="J3" s="37"/>
      <c r="K3" s="37"/>
      <c r="L3" s="38"/>
      <c r="M3" s="1"/>
    </row>
    <row r="4" spans="3:13" ht="20.25" thickBot="1">
      <c r="C4" s="12"/>
      <c r="D4" s="13">
        <v>4</v>
      </c>
      <c r="E4" s="14">
        <v>3</v>
      </c>
      <c r="F4" s="14">
        <v>2</v>
      </c>
      <c r="G4" s="14">
        <v>1</v>
      </c>
      <c r="H4" s="15"/>
      <c r="I4" s="13">
        <v>4</v>
      </c>
      <c r="J4" s="14">
        <v>3</v>
      </c>
      <c r="K4" s="14">
        <v>2</v>
      </c>
      <c r="L4" s="16">
        <v>1</v>
      </c>
      <c r="M4" s="1"/>
    </row>
    <row r="5" spans="2:13" ht="20.25" thickBot="1">
      <c r="B5" s="7"/>
      <c r="C5" s="4"/>
      <c r="D5" s="2"/>
      <c r="E5" s="4"/>
      <c r="F5" s="4"/>
      <c r="G5" s="1"/>
      <c r="H5" s="1"/>
      <c r="I5" s="1"/>
      <c r="J5" s="1"/>
      <c r="K5" s="1"/>
      <c r="L5" s="1"/>
      <c r="M5" s="1"/>
    </row>
    <row r="6" spans="2:13" ht="19.5">
      <c r="B6" s="4"/>
      <c r="C6" s="10" t="s">
        <v>0</v>
      </c>
      <c r="D6" s="17">
        <f>119415+31857+19365+561+510+302+202+836+155</f>
        <v>173203</v>
      </c>
      <c r="E6" s="17">
        <f>115744+30501+18320+536+583+339+191+829+145</f>
        <v>167188</v>
      </c>
      <c r="F6" s="17">
        <f>109360+30038+17700+406+434+445+410+920+137</f>
        <v>159850</v>
      </c>
      <c r="G6" s="17">
        <f>104554+28915+15886+486+526+652+304+991+130</f>
        <v>152444</v>
      </c>
      <c r="H6" s="11"/>
      <c r="I6" s="18">
        <f>D6/437997</f>
        <v>0.3954433477854871</v>
      </c>
      <c r="J6" s="18">
        <f>E6/431252</f>
        <v>0.38768052090193206</v>
      </c>
      <c r="K6" s="18">
        <f>F6/411670</f>
        <v>0.3882964510408823</v>
      </c>
      <c r="L6" s="19">
        <f>G6/404049</f>
        <v>0.37729087313667403</v>
      </c>
      <c r="M6" s="1"/>
    </row>
    <row r="7" spans="2:13" ht="19.5">
      <c r="B7" s="4"/>
      <c r="C7" s="20" t="s">
        <v>4</v>
      </c>
      <c r="D7" s="2">
        <v>-223739</v>
      </c>
      <c r="E7" s="2">
        <v>-215219</v>
      </c>
      <c r="F7" s="2">
        <v>-206020</v>
      </c>
      <c r="G7" s="2">
        <v>-196889</v>
      </c>
      <c r="H7" s="4"/>
      <c r="I7" s="21">
        <f>D7/437997</f>
        <v>-0.5108231334917819</v>
      </c>
      <c r="J7" s="21">
        <f>E7/431252</f>
        <v>-0.49905623626093326</v>
      </c>
      <c r="K7" s="21">
        <f>F7/411670</f>
        <v>-0.5004493890737727</v>
      </c>
      <c r="L7" s="22">
        <f>G7/404049</f>
        <v>-0.4872899079072093</v>
      </c>
      <c r="M7" s="1"/>
    </row>
    <row r="8" spans="2:13" ht="20.25" thickBot="1">
      <c r="B8" s="4"/>
      <c r="C8" s="23" t="s">
        <v>5</v>
      </c>
      <c r="D8" s="24">
        <f>SUM(D6:D7)</f>
        <v>-50536</v>
      </c>
      <c r="E8" s="24">
        <f>SUM(E6:E7)</f>
        <v>-48031</v>
      </c>
      <c r="F8" s="24">
        <f>SUM(F6:F7)</f>
        <v>-46170</v>
      </c>
      <c r="G8" s="24">
        <f>SUM(G6:G7)</f>
        <v>-44445</v>
      </c>
      <c r="H8" s="15"/>
      <c r="I8" s="25">
        <f>D8/437997</f>
        <v>-0.11537978570629479</v>
      </c>
      <c r="J8" s="25">
        <f>E8/431252</f>
        <v>-0.11137571535900123</v>
      </c>
      <c r="K8" s="25">
        <f>F8/411670</f>
        <v>-0.11215293803289042</v>
      </c>
      <c r="L8" s="26">
        <f>G8/404049</f>
        <v>-0.10999903477053526</v>
      </c>
      <c r="M8" s="1"/>
    </row>
    <row r="9" spans="2:13" ht="19.5">
      <c r="B9" s="4"/>
      <c r="C9" s="3"/>
      <c r="D9" s="2"/>
      <c r="E9" s="4"/>
      <c r="F9" s="4"/>
      <c r="G9" s="1"/>
      <c r="H9" s="1"/>
      <c r="I9" s="5"/>
      <c r="J9" s="5"/>
      <c r="K9" s="5"/>
      <c r="L9" s="5"/>
      <c r="M9" s="1"/>
    </row>
    <row r="10" spans="2:13" ht="20.25" thickBot="1">
      <c r="B10" s="4"/>
      <c r="C10" s="3"/>
      <c r="D10" s="2"/>
      <c r="E10" s="4"/>
      <c r="F10" s="4"/>
      <c r="G10" s="1"/>
      <c r="H10" s="1"/>
      <c r="I10" s="5"/>
      <c r="J10" s="5"/>
      <c r="K10" s="5"/>
      <c r="L10" s="5"/>
      <c r="M10" s="1"/>
    </row>
    <row r="11" spans="2:13" ht="19.5">
      <c r="B11" s="4"/>
      <c r="C11" s="10" t="s">
        <v>1</v>
      </c>
      <c r="D11" s="17">
        <f>611200-D6</f>
        <v>437997</v>
      </c>
      <c r="E11" s="27">
        <f>598440-E6</f>
        <v>431252</v>
      </c>
      <c r="F11" s="27">
        <f>571520-F6</f>
        <v>411670</v>
      </c>
      <c r="G11" s="27">
        <f>556493-G6</f>
        <v>404049</v>
      </c>
      <c r="H11" s="11"/>
      <c r="I11" s="18">
        <f>D11/437997</f>
        <v>1</v>
      </c>
      <c r="J11" s="18">
        <f>E11/431252</f>
        <v>1</v>
      </c>
      <c r="K11" s="18">
        <f>F11/411670</f>
        <v>1</v>
      </c>
      <c r="L11" s="19">
        <f>G11/404049</f>
        <v>1</v>
      </c>
      <c r="M11" s="1"/>
    </row>
    <row r="12" spans="2:13" ht="19.5">
      <c r="B12" s="4"/>
      <c r="C12" s="20" t="s">
        <v>6</v>
      </c>
      <c r="D12" s="2">
        <v>-362679</v>
      </c>
      <c r="E12" s="2">
        <v>-355701</v>
      </c>
      <c r="F12" s="2">
        <v>-327416</v>
      </c>
      <c r="G12" s="2">
        <v>-318775</v>
      </c>
      <c r="H12" s="4"/>
      <c r="I12" s="21">
        <v>-0.828039918081631</v>
      </c>
      <c r="J12" s="21">
        <v>-0.824810087837274</v>
      </c>
      <c r="K12" s="21">
        <v>-0.795336070153278</v>
      </c>
      <c r="L12" s="22">
        <v>-0.78895134006024</v>
      </c>
      <c r="M12" s="1"/>
    </row>
    <row r="13" spans="2:13" ht="20.25" thickBot="1">
      <c r="B13" s="4"/>
      <c r="C13" s="23" t="s">
        <v>7</v>
      </c>
      <c r="D13" s="24">
        <f>D16-D8</f>
        <v>75318</v>
      </c>
      <c r="E13" s="24">
        <f>E16-E8</f>
        <v>75551</v>
      </c>
      <c r="F13" s="24">
        <f>F16-F8</f>
        <v>84254</v>
      </c>
      <c r="G13" s="24">
        <f>G16-G8</f>
        <v>85274</v>
      </c>
      <c r="H13" s="15"/>
      <c r="I13" s="25">
        <f>D13/437997</f>
        <v>0.1719600819183693</v>
      </c>
      <c r="J13" s="25">
        <f>E13/431252</f>
        <v>0.1751899121627262</v>
      </c>
      <c r="K13" s="25">
        <f>F13/411670</f>
        <v>0.20466392984672188</v>
      </c>
      <c r="L13" s="26">
        <f>G13/404049</f>
        <v>0.21104865993975977</v>
      </c>
      <c r="M13" s="1"/>
    </row>
    <row r="14" spans="2:13" ht="19.5">
      <c r="B14" s="4"/>
      <c r="C14" s="3"/>
      <c r="D14" s="2"/>
      <c r="E14" s="4"/>
      <c r="F14" s="4"/>
      <c r="G14" s="1"/>
      <c r="H14" s="1"/>
      <c r="I14" s="5"/>
      <c r="J14" s="5"/>
      <c r="K14" s="5"/>
      <c r="L14" s="5"/>
      <c r="M14" s="1"/>
    </row>
    <row r="15" spans="2:16" ht="20.25" thickBot="1">
      <c r="B15" s="4"/>
      <c r="C15" s="3"/>
      <c r="D15" s="2"/>
      <c r="E15" s="4"/>
      <c r="F15" s="4"/>
      <c r="G15" s="1"/>
      <c r="H15" s="1"/>
      <c r="I15" s="5"/>
      <c r="J15" s="5"/>
      <c r="K15" s="5"/>
      <c r="L15" s="5"/>
      <c r="M15" s="1"/>
      <c r="N15" s="1"/>
      <c r="O15" s="1"/>
      <c r="P15" s="1"/>
    </row>
    <row r="16" spans="2:16" ht="20.25" thickBot="1">
      <c r="B16" s="4"/>
      <c r="C16" s="28" t="s">
        <v>8</v>
      </c>
      <c r="D16" s="29">
        <f>D22-D19</f>
        <v>24782</v>
      </c>
      <c r="E16" s="29">
        <f>E22-E19</f>
        <v>27520</v>
      </c>
      <c r="F16" s="29">
        <f>F22-F19</f>
        <v>38084</v>
      </c>
      <c r="G16" s="29">
        <f>G22-G19</f>
        <v>40829</v>
      </c>
      <c r="H16" s="30"/>
      <c r="I16" s="31">
        <f>D16/437997</f>
        <v>0.05658029621207451</v>
      </c>
      <c r="J16" s="31">
        <f>E16/431252</f>
        <v>0.06381419680372497</v>
      </c>
      <c r="K16" s="31">
        <f>F16/411670</f>
        <v>0.09251099181383146</v>
      </c>
      <c r="L16" s="32">
        <f>G16/404049</f>
        <v>0.10104962516922453</v>
      </c>
      <c r="M16" s="1"/>
      <c r="N16" s="1"/>
      <c r="O16" s="1"/>
      <c r="P16" s="1"/>
    </row>
    <row r="17" spans="2:13" ht="19.5">
      <c r="B17" s="4"/>
      <c r="C17" s="3"/>
      <c r="D17" s="2"/>
      <c r="E17" s="4"/>
      <c r="F17" s="4"/>
      <c r="G17" s="1"/>
      <c r="H17" s="1"/>
      <c r="I17" s="5"/>
      <c r="J17" s="5"/>
      <c r="K17" s="5"/>
      <c r="L17" s="5"/>
      <c r="M17" s="1"/>
    </row>
    <row r="18" spans="2:13" ht="20.25" thickBot="1">
      <c r="B18" s="4"/>
      <c r="C18" s="3"/>
      <c r="D18" s="2"/>
      <c r="E18" s="4"/>
      <c r="F18" s="4"/>
      <c r="G18" s="1"/>
      <c r="H18" s="1"/>
      <c r="I18" s="5"/>
      <c r="J18" s="5"/>
      <c r="K18" s="5"/>
      <c r="L18" s="5"/>
      <c r="M18" s="1"/>
    </row>
    <row r="19" spans="2:13" ht="20.25" thickBot="1">
      <c r="B19" s="4"/>
      <c r="C19" s="33" t="s">
        <v>2</v>
      </c>
      <c r="D19" s="29">
        <v>-68434</v>
      </c>
      <c r="E19" s="29">
        <v>-69275</v>
      </c>
      <c r="F19" s="29">
        <v>-72547</v>
      </c>
      <c r="G19" s="29">
        <v>-79570</v>
      </c>
      <c r="H19" s="30"/>
      <c r="I19" s="31">
        <f>D19/437997</f>
        <v>-0.1562430792904974</v>
      </c>
      <c r="J19" s="31">
        <f>E19/431252</f>
        <v>-0.16063693617652788</v>
      </c>
      <c r="K19" s="31">
        <f>F19/411670</f>
        <v>-0.17622610343236086</v>
      </c>
      <c r="L19" s="32">
        <f>G19/404049</f>
        <v>-0.19693156028105502</v>
      </c>
      <c r="M19" s="1"/>
    </row>
    <row r="20" spans="2:13" ht="19.5">
      <c r="B20" s="4"/>
      <c r="C20" s="4"/>
      <c r="D20" s="2"/>
      <c r="E20" s="4"/>
      <c r="F20" s="4"/>
      <c r="G20" s="1"/>
      <c r="H20" s="1"/>
      <c r="I20" s="5"/>
      <c r="J20" s="5"/>
      <c r="K20" s="5"/>
      <c r="L20" s="5"/>
      <c r="M20" s="1"/>
    </row>
    <row r="21" spans="2:13" ht="20.25" thickBot="1">
      <c r="B21" s="7"/>
      <c r="C21" s="4"/>
      <c r="D21" s="2"/>
      <c r="E21" s="4"/>
      <c r="F21" s="4"/>
      <c r="G21" s="1"/>
      <c r="H21" s="1"/>
      <c r="I21" s="5"/>
      <c r="J21" s="5"/>
      <c r="K21" s="5"/>
      <c r="L21" s="5"/>
      <c r="M21" s="1"/>
    </row>
    <row r="22" spans="2:13" ht="20.25" thickBot="1">
      <c r="B22" s="7"/>
      <c r="C22" s="28" t="s">
        <v>3</v>
      </c>
      <c r="D22" s="29">
        <v>-43652</v>
      </c>
      <c r="E22" s="29">
        <v>-41755</v>
      </c>
      <c r="F22" s="29">
        <v>-34463</v>
      </c>
      <c r="G22" s="29">
        <v>-38741</v>
      </c>
      <c r="H22" s="30"/>
      <c r="I22" s="31">
        <f>D22/437997</f>
        <v>-0.09966278307842291</v>
      </c>
      <c r="J22" s="31">
        <f>E22/431252</f>
        <v>-0.0968227393728029</v>
      </c>
      <c r="K22" s="31">
        <f>F22/411670</f>
        <v>-0.0837151116185294</v>
      </c>
      <c r="L22" s="32">
        <f>G22/404049</f>
        <v>-0.09588193511183049</v>
      </c>
      <c r="M22" s="1"/>
    </row>
    <row r="23" spans="2:13" ht="19.5">
      <c r="B23" s="7"/>
      <c r="C23" s="4"/>
      <c r="D23" s="2"/>
      <c r="E23" s="4"/>
      <c r="F23" s="4"/>
      <c r="G23" s="1"/>
      <c r="H23" s="1"/>
      <c r="I23" s="1"/>
      <c r="J23" s="1"/>
      <c r="K23" s="1"/>
      <c r="L23" s="1"/>
      <c r="M23" s="1"/>
    </row>
    <row r="24" spans="2:13" ht="19.5">
      <c r="B24" s="7"/>
      <c r="C24" s="8"/>
      <c r="D24" s="2"/>
      <c r="E24" s="4"/>
      <c r="F24" s="4"/>
      <c r="G24" s="1"/>
      <c r="H24" s="1"/>
      <c r="I24" s="1"/>
      <c r="J24" s="1"/>
      <c r="K24" s="1"/>
      <c r="L24" s="1"/>
      <c r="M24" s="1"/>
    </row>
    <row r="25" spans="2:8" ht="20.25" thickBot="1">
      <c r="B25" s="7"/>
      <c r="C25" s="4"/>
      <c r="D25" s="2"/>
      <c r="E25" s="4"/>
      <c r="F25" s="4"/>
      <c r="G25" s="1"/>
      <c r="H25" s="1"/>
    </row>
    <row r="26" spans="2:12" ht="19.5">
      <c r="B26" s="7"/>
      <c r="C26" s="10"/>
      <c r="D26" s="36" t="s">
        <v>10</v>
      </c>
      <c r="E26" s="36"/>
      <c r="F26" s="36"/>
      <c r="G26" s="36"/>
      <c r="H26" s="11"/>
      <c r="I26" s="37" t="s">
        <v>9</v>
      </c>
      <c r="J26" s="37"/>
      <c r="K26" s="37"/>
      <c r="L26" s="38"/>
    </row>
    <row r="27" spans="2:12" ht="20.25" thickBot="1">
      <c r="B27" s="7"/>
      <c r="C27" s="12"/>
      <c r="D27" s="13">
        <v>4</v>
      </c>
      <c r="E27" s="13">
        <v>3</v>
      </c>
      <c r="F27" s="13">
        <v>2</v>
      </c>
      <c r="G27" s="13">
        <v>1</v>
      </c>
      <c r="H27" s="34"/>
      <c r="I27" s="13">
        <v>4</v>
      </c>
      <c r="J27" s="13">
        <v>3</v>
      </c>
      <c r="K27" s="13">
        <v>2</v>
      </c>
      <c r="L27" s="35">
        <v>1</v>
      </c>
    </row>
    <row r="28" spans="2:12" ht="20.25" thickBot="1">
      <c r="B28" s="7"/>
      <c r="C28" s="4"/>
      <c r="D28" s="2"/>
      <c r="E28" s="4"/>
      <c r="F28" s="4"/>
      <c r="G28" s="1"/>
      <c r="H28" s="1"/>
      <c r="I28" s="1"/>
      <c r="J28" s="1"/>
      <c r="K28" s="1"/>
      <c r="L28" s="1"/>
    </row>
    <row r="29" spans="2:12" ht="19.5">
      <c r="B29" s="7"/>
      <c r="C29" s="10" t="s">
        <v>0</v>
      </c>
      <c r="D29" s="17">
        <f>(119415+31857+19365+561+510+302+202+836+155)/1000</f>
        <v>173.203</v>
      </c>
      <c r="E29" s="17">
        <f>(115744+30501+18320+536+583+339+191+829+145)/1000</f>
        <v>167.188</v>
      </c>
      <c r="F29" s="17">
        <v>160</v>
      </c>
      <c r="G29" s="17">
        <v>152</v>
      </c>
      <c r="H29" s="11"/>
      <c r="I29" s="18">
        <f>D29/438</f>
        <v>0.3954406392694064</v>
      </c>
      <c r="J29" s="18">
        <f>E29/431</f>
        <v>0.387907192575406</v>
      </c>
      <c r="K29" s="18">
        <f>F29/412</f>
        <v>0.3883495145631068</v>
      </c>
      <c r="L29" s="19">
        <f>G29/404</f>
        <v>0.37623762376237624</v>
      </c>
    </row>
    <row r="30" spans="2:12" ht="19.5">
      <c r="B30" s="7"/>
      <c r="C30" s="20" t="s">
        <v>4</v>
      </c>
      <c r="D30" s="2">
        <v>-224</v>
      </c>
      <c r="E30" s="2">
        <v>-215</v>
      </c>
      <c r="F30" s="2">
        <v>-206</v>
      </c>
      <c r="G30" s="2">
        <v>-197</v>
      </c>
      <c r="H30" s="4"/>
      <c r="I30" s="21">
        <f>D30/438</f>
        <v>-0.5114155251141552</v>
      </c>
      <c r="J30" s="21">
        <f>E30/431</f>
        <v>-0.4988399071925754</v>
      </c>
      <c r="K30" s="21">
        <f>F30/412</f>
        <v>-0.5</v>
      </c>
      <c r="L30" s="22">
        <f>G30/404</f>
        <v>-0.4876237623762376</v>
      </c>
    </row>
    <row r="31" spans="2:12" ht="20.25" thickBot="1">
      <c r="B31" s="7"/>
      <c r="C31" s="23" t="s">
        <v>5</v>
      </c>
      <c r="D31" s="24">
        <f>SUM(D29:D30)</f>
        <v>-50.797</v>
      </c>
      <c r="E31" s="24">
        <f>SUM(E29:E30)</f>
        <v>-47.81200000000001</v>
      </c>
      <c r="F31" s="24">
        <f>SUM(F29:F30)</f>
        <v>-46</v>
      </c>
      <c r="G31" s="24">
        <f>SUM(G29:G30)</f>
        <v>-45</v>
      </c>
      <c r="H31" s="15"/>
      <c r="I31" s="25">
        <f>D31/438</f>
        <v>-0.11597488584474885</v>
      </c>
      <c r="J31" s="25">
        <f>E31/431</f>
        <v>-0.1109327146171694</v>
      </c>
      <c r="K31" s="25">
        <f>F31/412</f>
        <v>-0.11165048543689321</v>
      </c>
      <c r="L31" s="26">
        <f>G31/404</f>
        <v>-0.11138613861386139</v>
      </c>
    </row>
    <row r="32" spans="2:12" ht="19.5">
      <c r="B32" s="7"/>
      <c r="C32" s="3"/>
      <c r="D32" s="2"/>
      <c r="E32" s="4"/>
      <c r="F32" s="4"/>
      <c r="G32" s="1"/>
      <c r="H32" s="1"/>
      <c r="I32" s="5"/>
      <c r="J32" s="5"/>
      <c r="K32" s="5"/>
      <c r="L32" s="5"/>
    </row>
    <row r="33" spans="3:12" ht="20.25" thickBot="1">
      <c r="C33" s="3"/>
      <c r="D33" s="2"/>
      <c r="E33" s="4"/>
      <c r="F33" s="4"/>
      <c r="G33" s="1"/>
      <c r="H33" s="1"/>
      <c r="I33" s="5"/>
      <c r="J33" s="5"/>
      <c r="K33" s="5"/>
      <c r="L33" s="5"/>
    </row>
    <row r="34" spans="3:12" ht="19.5">
      <c r="C34" s="10" t="s">
        <v>1</v>
      </c>
      <c r="D34" s="17">
        <v>438</v>
      </c>
      <c r="E34" s="27">
        <v>431</v>
      </c>
      <c r="F34" s="27">
        <v>412</v>
      </c>
      <c r="G34" s="27">
        <v>404</v>
      </c>
      <c r="H34" s="11"/>
      <c r="I34" s="18">
        <f>D34/438</f>
        <v>1</v>
      </c>
      <c r="J34" s="18">
        <f>E34/431</f>
        <v>1</v>
      </c>
      <c r="K34" s="18">
        <f>F34/412</f>
        <v>1</v>
      </c>
      <c r="L34" s="19">
        <f>G34/404</f>
        <v>1</v>
      </c>
    </row>
    <row r="35" spans="3:12" ht="19.5">
      <c r="C35" s="20" t="s">
        <v>6</v>
      </c>
      <c r="D35" s="2">
        <v>-363</v>
      </c>
      <c r="E35" s="2">
        <v>-356</v>
      </c>
      <c r="F35" s="2">
        <v>-327</v>
      </c>
      <c r="G35" s="2">
        <v>-319</v>
      </c>
      <c r="H35" s="4"/>
      <c r="I35" s="21">
        <f>D35/438</f>
        <v>-0.8287671232876712</v>
      </c>
      <c r="J35" s="21">
        <f>E35/431</f>
        <v>-0.8259860788863109</v>
      </c>
      <c r="K35" s="21">
        <f>F35/412</f>
        <v>-0.7936893203883495</v>
      </c>
      <c r="L35" s="22">
        <f>G35/404</f>
        <v>-0.7896039603960396</v>
      </c>
    </row>
    <row r="36" spans="3:12" ht="20.25" thickBot="1">
      <c r="C36" s="23" t="s">
        <v>7</v>
      </c>
      <c r="D36" s="24">
        <f>D34+D35</f>
        <v>75</v>
      </c>
      <c r="E36" s="24">
        <f>E34+E35</f>
        <v>75</v>
      </c>
      <c r="F36" s="24">
        <f>F34+F35</f>
        <v>85</v>
      </c>
      <c r="G36" s="24">
        <f>G34+G35</f>
        <v>85</v>
      </c>
      <c r="H36" s="15"/>
      <c r="I36" s="25">
        <f>D36/438</f>
        <v>0.17123287671232876</v>
      </c>
      <c r="J36" s="25">
        <f>E36/431</f>
        <v>0.1740139211136891</v>
      </c>
      <c r="K36" s="25">
        <f>F36/412</f>
        <v>0.20631067961165048</v>
      </c>
      <c r="L36" s="26">
        <f>G36/404</f>
        <v>0.2103960396039604</v>
      </c>
    </row>
    <row r="37" spans="3:12" ht="19.5">
      <c r="C37" s="3"/>
      <c r="D37" s="2"/>
      <c r="E37" s="4"/>
      <c r="F37" s="4"/>
      <c r="G37" s="1"/>
      <c r="H37" s="1"/>
      <c r="I37" s="5"/>
      <c r="J37" s="5"/>
      <c r="K37" s="5"/>
      <c r="L37" s="5"/>
    </row>
    <row r="38" spans="3:12" ht="20.25" thickBot="1">
      <c r="C38" s="3"/>
      <c r="D38" s="2"/>
      <c r="E38" s="4"/>
      <c r="F38" s="4"/>
      <c r="G38" s="1"/>
      <c r="H38" s="1"/>
      <c r="I38" s="5"/>
      <c r="J38" s="5"/>
      <c r="K38" s="5"/>
      <c r="L38" s="5"/>
    </row>
    <row r="39" spans="3:12" ht="20.25" thickBot="1">
      <c r="C39" s="28" t="s">
        <v>8</v>
      </c>
      <c r="D39" s="29">
        <f>D36+D31</f>
        <v>24.203000000000003</v>
      </c>
      <c r="E39" s="29">
        <f>E36+E31</f>
        <v>27.187999999999988</v>
      </c>
      <c r="F39" s="29">
        <f>F36+F31</f>
        <v>39</v>
      </c>
      <c r="G39" s="29">
        <f>G36+G31</f>
        <v>40</v>
      </c>
      <c r="H39" s="30"/>
      <c r="I39" s="31">
        <f>D39/438</f>
        <v>0.05525799086757992</v>
      </c>
      <c r="J39" s="31">
        <f>E39/431</f>
        <v>0.06308120649651969</v>
      </c>
      <c r="K39" s="31">
        <f>F39/412</f>
        <v>0.09466019417475728</v>
      </c>
      <c r="L39" s="32">
        <f>G39/404</f>
        <v>0.09900990099009901</v>
      </c>
    </row>
    <row r="40" spans="3:12" ht="19.5">
      <c r="C40" s="3"/>
      <c r="D40" s="2"/>
      <c r="E40" s="4"/>
      <c r="F40" s="4"/>
      <c r="G40" s="1"/>
      <c r="H40" s="1"/>
      <c r="I40" s="5"/>
      <c r="J40" s="5"/>
      <c r="K40" s="5"/>
      <c r="L40" s="5"/>
    </row>
    <row r="41" spans="3:12" ht="20.25" thickBot="1">
      <c r="C41" s="3"/>
      <c r="D41" s="2"/>
      <c r="E41" s="4"/>
      <c r="F41" s="4"/>
      <c r="G41" s="1"/>
      <c r="H41" s="1"/>
      <c r="I41" s="5"/>
      <c r="J41" s="5"/>
      <c r="K41" s="5"/>
      <c r="L41" s="5"/>
    </row>
    <row r="42" spans="3:12" ht="20.25" thickBot="1">
      <c r="C42" s="33" t="s">
        <v>2</v>
      </c>
      <c r="D42" s="29">
        <v>-68</v>
      </c>
      <c r="E42" s="29">
        <v>-69</v>
      </c>
      <c r="F42" s="29">
        <v>-72</v>
      </c>
      <c r="G42" s="29">
        <v>-80</v>
      </c>
      <c r="H42" s="30"/>
      <c r="I42" s="31">
        <f>D42/438</f>
        <v>-0.1552511415525114</v>
      </c>
      <c r="J42" s="31">
        <f>E42/431</f>
        <v>-0.16009280742459397</v>
      </c>
      <c r="K42" s="31">
        <f>F42/412</f>
        <v>-0.17475728155339806</v>
      </c>
      <c r="L42" s="32">
        <f>G42/404</f>
        <v>-0.19801980198019803</v>
      </c>
    </row>
    <row r="43" spans="3:12" ht="19.5">
      <c r="C43" s="4"/>
      <c r="D43" s="2"/>
      <c r="E43" s="4"/>
      <c r="F43" s="4"/>
      <c r="G43" s="1"/>
      <c r="H43" s="1"/>
      <c r="I43" s="5"/>
      <c r="J43" s="5"/>
      <c r="K43" s="5"/>
      <c r="L43" s="5"/>
    </row>
    <row r="44" spans="3:12" ht="20.25" thickBot="1">
      <c r="C44" s="4"/>
      <c r="D44" s="2"/>
      <c r="E44" s="4"/>
      <c r="F44" s="4"/>
      <c r="G44" s="1"/>
      <c r="H44" s="1"/>
      <c r="I44" s="5"/>
      <c r="J44" s="5"/>
      <c r="K44" s="5"/>
      <c r="L44" s="5"/>
    </row>
    <row r="45" spans="3:12" ht="20.25" thickBot="1">
      <c r="C45" s="28" t="s">
        <v>3</v>
      </c>
      <c r="D45" s="29">
        <f>D39+D42</f>
        <v>-43.797</v>
      </c>
      <c r="E45" s="29">
        <f>E39+E42</f>
        <v>-41.81200000000001</v>
      </c>
      <c r="F45" s="29">
        <f>F39+F42</f>
        <v>-33</v>
      </c>
      <c r="G45" s="29">
        <f>G39+G42</f>
        <v>-40</v>
      </c>
      <c r="H45" s="30"/>
      <c r="I45" s="31">
        <f>D45/438</f>
        <v>-0.0999931506849315</v>
      </c>
      <c r="J45" s="31">
        <f>E45/431</f>
        <v>-0.09701160092807427</v>
      </c>
      <c r="K45" s="31">
        <f>F45/412</f>
        <v>-0.08009708737864078</v>
      </c>
      <c r="L45" s="32">
        <f>G45/404</f>
        <v>-0.09900990099009901</v>
      </c>
    </row>
  </sheetData>
  <sheetProtection/>
  <mergeCells count="4">
    <mergeCell ref="D3:G3"/>
    <mergeCell ref="I3:L3"/>
    <mergeCell ref="D26:G26"/>
    <mergeCell ref="I26:L26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dei Deoutati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Utente_locale</dc:creator>
  <cp:keywords/>
  <dc:description/>
  <cp:lastModifiedBy>Carla Cerri</cp:lastModifiedBy>
  <cp:lastPrinted>2006-02-09T15:12:04Z</cp:lastPrinted>
  <dcterms:created xsi:type="dcterms:W3CDTF">2006-02-01T14:23:26Z</dcterms:created>
  <dcterms:modified xsi:type="dcterms:W3CDTF">2011-03-25T18:11:13Z</dcterms:modified>
  <cp:category/>
  <cp:version/>
  <cp:contentType/>
  <cp:contentStatus/>
</cp:coreProperties>
</file>